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6000" activeTab="0"/>
  </bookViews>
  <sheets>
    <sheet name="Forecast" sheetId="1" r:id="rId1"/>
    <sheet name="Backtest" sheetId="2" r:id="rId2"/>
    <sheet name="How to use" sheetId="3" r:id="rId3"/>
  </sheets>
  <calcPr calcId="191029" fullCalcOnLoad="1"/>
</workbook>
</file>

<file path=xl/styles.xml><?xml version="1.0" encoding="utf-8"?>
<styleSheet xmlns="http://schemas.openxmlformats.org/spreadsheetml/2006/main">
  <numFmts count="2">
    <numFmt numFmtId="164" formatCode="mmm yyyy"/>
    <numFmt numFmtId="165" formatCode="0.0%"/>
  </numFmts>
  <fonts count="3">
    <font>
      <sz val="11"/>
      <name val="Calibri"/>
      <family val="2"/>
    </font>
    <font>
      <b/>
      <sz val="11"/>
      <name val="Calibri"/>
      <family val="2"/>
    </font>
    <font>
      <b/>
      <sz val="14"/>
      <name val="Calibri"/>
      <family val="2"/>
    </font>
  </fonts>
  <fills count="3">
    <fill>
      <patternFill patternType="none"/>
    </fill>
    <fill>
      <patternFill patternType="gray125"/>
    </fill>
    <fill>
      <patternFill patternType="solid">
        <fgColor rgb="FFF2F2F2"/>
        <bgColor indexed="64"/>
      </patternFill>
    </fill>
  </fills>
  <borders count="2">
    <border>
      <left/>
      <right/>
      <top/>
      <bottom/>
      <diagonal/>
    </border>
    <border>
      <left/>
      <right/>
      <top/>
      <bottom style="thin">
        <color auto="1"/>
      </bottom>
      <diagonal/>
    </border>
  </borders>
  <cellStyleXfs count="1">
    <xf numFmtId="0" fontId="0" fillId="0" borderId="0"/>
  </cellStyleXfs>
  <cellXfs count="9">
    <xf numFmtId="0" fontId="0" fillId="0" borderId="0" xfId="0"/>
    <xf numFmtId="0" fontId="1" fillId="0" borderId="0" xfId="0" applyFont="1"/>
    <xf numFmtId="164" fontId="0" fillId="0" borderId="0" xfId="0" applyNumberFormat="1"/>
    <xf numFmtId="3" fontId="0" fillId="0" borderId="0" xfId="0" applyNumberFormat="1"/>
    <xf numFmtId="165" fontId="0" fillId="0" borderId="0" xfId="0" applyNumberFormat="1"/>
    <xf numFmtId="0" fontId="1" fillId="2" borderId="1" xfId="0" applyFont="1" applyFill="1" applyBorder="1" applyAlignment="1">
      <alignment wrapText="1" vertical="top"/>
    </xf>
    <xf numFmtId="4" fontId="0" fillId="0" borderId="0" xfId="0" applyNumberFormat="1"/>
    <xf numFmtId="0" fontId="0" fillId="0" borderId="0" xfId="0" applyAlignment="1">
      <alignment wrapText="1" vertical="top"/>
    </xf>
    <xf numFmtId="0" fontId="2"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tabSelected="1">
      <pane ySplit="4" topLeftCell="A5" activePane="bottomLeft" state="frozen"/>
      <selection pane="bottomLeft" activeCell="A5" sqref="A5"/>
    </sheetView>
  </sheetViews>
  <sheetFormatPr defaultRowHeight="15"/>
  <cols>
    <col min="1" max="1" width="8" customWidth="1"/>
    <col min="2" max="2" width="11" customWidth="1"/>
    <col min="3" max="3" width="12" customWidth="1"/>
    <col min="4" max="4" width="13" customWidth="1"/>
    <col min="5" max="5" width="15" customWidth="1"/>
    <col min="6" max="6" width="14" customWidth="1"/>
    <col min="7" max="7" width="14" customWidth="1"/>
    <col min="8" max="8" width="14" customWidth="1"/>
    <col min="9" max="9" width="12" customWidth="1"/>
    <col min="10" max="10" width="12" customWidth="1"/>
    <col min="12" max="12" width="34" customWidth="1"/>
    <col min="13" max="13" width="12" customWidth="1"/>
  </cols>
  <sheetData>
    <row r="1">
      <c r="A1" s="8" t="inlineStr">
        <is>
          <t xml:space="preserve">Sales forecast template: one item, monthly</t>
        </is>
      </c>
    </row>
    <row r="2">
      <c r="A2" s="0" t="inlineStr">
        <is>
          <t xml:space="preserve">Paste 36 months of sales into column C (rows 5 to 40), oldest first. Every forecast column recalculates. The example data is made up. Source: thriveai.com/forecasting-in-excel/</t>
        </is>
      </c>
    </row>
    <row r="4">
      <c r="A4" s="5" t="inlineStr">
        <is>
          <t xml:space="preserve">Period</t>
        </is>
      </c>
      <c r="B4" s="5" t="inlineStr">
        <is>
          <t xml:space="preserve">Month</t>
        </is>
      </c>
      <c r="C4" s="5" t="inlineStr">
        <is>
          <t xml:space="preserve">Units sold</t>
        </is>
      </c>
      <c r="D4" s="5" t="inlineStr">
        <is>
          <t xml:space="preserve">Linear trend</t>
        </is>
      </c>
      <c r="E4" s="5" t="inlineStr">
        <is>
          <t xml:space="preserve">3-month moving average</t>
        </is>
      </c>
      <c r="F4" s="5" t="inlineStr">
        <is>
          <t xml:space="preserve">Same month last year</t>
        </is>
      </c>
      <c r="G4" s="5" t="inlineStr">
        <is>
          <t xml:space="preserve">Last year plus growth</t>
        </is>
      </c>
      <c r="H4" s="5" t="inlineStr">
        <is>
          <t xml:space="preserve">FORECAST.ETS</t>
        </is>
      </c>
      <c r="I4" s="5" t="inlineStr">
        <is>
          <t xml:space="preserve">Low (95%)</t>
        </is>
      </c>
      <c r="J4" s="5" t="inlineStr">
        <is>
          <t xml:space="preserve">High (95%)</t>
        </is>
      </c>
      <c r="L4" s="5" t="inlineStr">
        <is>
          <t xml:space="preserve">Check</t>
        </is>
      </c>
      <c r="M4" s="5" t="inlineStr">
        <is>
          <t xml:space="preserve">Value</t>
        </is>
      </c>
    </row>
    <row r="5">
      <c r="A5" s="0">
        <v>1</v>
      </c>
      <c r="B5" s="2">
        <v>44927</v>
      </c>
      <c r="C5" s="3">
        <v>682</v>
      </c>
      <c r="L5" s="0" t="inlineStr">
        <is>
          <t xml:space="preserve">Total, last 12 months</t>
        </is>
      </c>
      <c r="M5" s="3">
        <f>SUM(C29:C40)</f>
        <v>11421</v>
      </c>
    </row>
    <row r="6">
      <c r="A6" s="0">
        <v>2</v>
      </c>
      <c r="B6" s="2">
        <f>EDATE(B5,1)</f>
        <v>44958</v>
      </c>
      <c r="C6" s="3">
        <v>710</v>
      </c>
      <c r="L6" s="7" t="inlineStr">
        <is>
          <t xml:space="preserve">Growth factor: last 12 months over the 12 before</t>
        </is>
      </c>
      <c r="M6" s="6">
        <f>SUM(C29:C40)/SUM(C17:C28)</f>
        <v>1.0668846333489024</v>
      </c>
    </row>
    <row r="7">
      <c r="A7" s="0">
        <v>3</v>
      </c>
      <c r="B7" s="2">
        <f>EDATE(B6,1)</f>
        <v>44986</v>
      </c>
      <c r="C7" s="3">
        <v>901</v>
      </c>
      <c r="L7" s="7" t="inlineStr">
        <is>
          <t xml:space="preserve">Trend slope, units a month (TREND fit)</t>
        </is>
      </c>
      <c r="M7" s="6">
        <f>TREND($C$5:$C$40,$A$5:$A$40,37)-TREND($C$5:$C$40,$A$5:$A$40,36)</f>
        <v>3.6953667953667955</v>
      </c>
    </row>
    <row r="8">
      <c r="A8" s="0">
        <v>4</v>
      </c>
      <c r="B8" s="2">
        <f>EDATE(B7,1)</f>
        <v>45017</v>
      </c>
      <c r="C8" s="3">
        <v>1101</v>
      </c>
      <c r="L8" s="7" t="inlineStr">
        <is>
          <t xml:space="preserve">Season length FORECAST.ETS detected</t>
        </is>
      </c>
      <c r="M8" s="0">
        <f>_xlfn.FORECAST.ETS.SEASONALITY($C$5:$C$40,$A$5:$A$40)</f>
      </c>
    </row>
    <row r="9">
      <c r="A9" s="0">
        <v>5</v>
      </c>
      <c r="B9" s="2">
        <f>EDATE(B8,1)</f>
        <v>45047</v>
      </c>
      <c r="C9" s="3">
        <v>1050</v>
      </c>
      <c r="L9" s="7" t="inlineStr">
        <is>
          <t xml:space="preserve">ETS alpha (FORECAST.ETS.STAT type 1)</t>
        </is>
      </c>
      <c r="M9" s="6">
        <f>_xlfn.FORECAST.ETS.STAT($C$5:$C$40,$A$5:$A$40,1)</f>
      </c>
    </row>
    <row r="10">
      <c r="A10" s="0">
        <v>6</v>
      </c>
      <c r="B10" s="2">
        <f>EDATE(B9,1)</f>
        <v>45078</v>
      </c>
      <c r="C10" s="3">
        <v>775</v>
      </c>
      <c r="L10" s="7" t="inlineStr">
        <is>
          <t xml:space="preserve">ETS MAE in sample (type 6)</t>
        </is>
      </c>
      <c r="M10" s="6">
        <f>_xlfn.FORECAST.ETS.STAT($C$5:$C$40,$A$5:$A$40,6)</f>
      </c>
    </row>
    <row r="11">
      <c r="A11" s="0">
        <v>7</v>
      </c>
      <c r="B11" s="2">
        <f>EDATE(B10,1)</f>
        <v>45108</v>
      </c>
      <c r="C11" s="3">
        <v>742</v>
      </c>
      <c r="L11" s="7" t="inlineStr">
        <is>
          <t xml:space="preserve">Forecast total, next 12 months, linear</t>
        </is>
      </c>
      <c r="M11" s="3">
        <f>SUM(D41:D52)</f>
        <v>11866.598970398969</v>
      </c>
    </row>
    <row r="12">
      <c r="A12" s="0">
        <v>8</v>
      </c>
      <c r="B12" s="2">
        <f>EDATE(B11,1)</f>
        <v>45139</v>
      </c>
      <c r="C12" s="3">
        <v>791</v>
      </c>
      <c r="L12" s="7" t="inlineStr">
        <is>
          <t xml:space="preserve">Forecast total, next 12 months, last year plus growth</t>
        </is>
      </c>
      <c r="M12" s="3">
        <f>SUM(G41:G52)</f>
        <v>12184.889397477815</v>
      </c>
    </row>
    <row r="13">
      <c r="A13" s="0">
        <v>9</v>
      </c>
      <c r="B13" s="2">
        <f>EDATE(B12,1)</f>
        <v>45170</v>
      </c>
      <c r="C13" s="3">
        <v>947</v>
      </c>
      <c r="L13" s="7" t="inlineStr">
        <is>
          <t xml:space="preserve">Forecast total, next 12 months, FORECAST.ETS</t>
        </is>
      </c>
      <c r="M13" s="3">
        <f>SUM(H41:H52)</f>
      </c>
    </row>
    <row r="14">
      <c r="A14" s="0">
        <v>10</v>
      </c>
      <c r="B14" s="2">
        <f>EDATE(B13,1)</f>
        <v>45200</v>
      </c>
      <c r="C14" s="3">
        <v>1105</v>
      </c>
    </row>
    <row r="15">
      <c r="A15" s="0">
        <v>11</v>
      </c>
      <c r="B15" s="2">
        <f>EDATE(B14,1)</f>
        <v>45231</v>
      </c>
      <c r="C15" s="3">
        <v>832</v>
      </c>
    </row>
    <row r="16">
      <c r="A16" s="0">
        <v>12</v>
      </c>
      <c r="B16" s="2">
        <f>EDATE(B15,1)</f>
        <v>45261</v>
      </c>
      <c r="C16" s="3">
        <v>645</v>
      </c>
    </row>
    <row r="17">
      <c r="A17" s="0">
        <v>13</v>
      </c>
      <c r="B17" s="2">
        <f>EDATE(B16,1)</f>
        <v>45292</v>
      </c>
      <c r="C17" s="3">
        <v>695</v>
      </c>
    </row>
    <row r="18">
      <c r="A18" s="0">
        <v>14</v>
      </c>
      <c r="B18" s="2">
        <f>EDATE(B17,1)</f>
        <v>45323</v>
      </c>
      <c r="C18" s="3">
        <v>759</v>
      </c>
    </row>
    <row r="19">
      <c r="A19" s="0">
        <v>15</v>
      </c>
      <c r="B19" s="2">
        <f>EDATE(B18,1)</f>
        <v>45352</v>
      </c>
      <c r="C19" s="3">
        <v>912</v>
      </c>
    </row>
    <row r="20">
      <c r="A20" s="0">
        <v>16</v>
      </c>
      <c r="B20" s="2">
        <f>EDATE(B19,1)</f>
        <v>45383</v>
      </c>
      <c r="C20" s="3">
        <v>1192</v>
      </c>
    </row>
    <row r="21">
      <c r="A21" s="0">
        <v>17</v>
      </c>
      <c r="B21" s="2">
        <f>EDATE(B20,1)</f>
        <v>45413</v>
      </c>
      <c r="C21" s="3">
        <v>1078</v>
      </c>
    </row>
    <row r="22">
      <c r="A22" s="0">
        <v>18</v>
      </c>
      <c r="B22" s="2">
        <f>EDATE(B21,1)</f>
        <v>45444</v>
      </c>
      <c r="C22" s="3">
        <v>835</v>
      </c>
    </row>
    <row r="23">
      <c r="A23" s="0">
        <v>19</v>
      </c>
      <c r="B23" s="2">
        <f>EDATE(B22,1)</f>
        <v>45474</v>
      </c>
      <c r="C23" s="3">
        <v>739</v>
      </c>
    </row>
    <row r="24">
      <c r="A24" s="0">
        <v>20</v>
      </c>
      <c r="B24" s="2">
        <f>EDATE(B23,1)</f>
        <v>45505</v>
      </c>
      <c r="C24" s="3">
        <v>784</v>
      </c>
    </row>
    <row r="25">
      <c r="A25" s="0">
        <v>21</v>
      </c>
      <c r="B25" s="2">
        <f>EDATE(B24,1)</f>
        <v>45536</v>
      </c>
      <c r="C25" s="3">
        <v>994</v>
      </c>
    </row>
    <row r="26">
      <c r="A26" s="0">
        <v>22</v>
      </c>
      <c r="B26" s="2">
        <f>EDATE(B25,1)</f>
        <v>45566</v>
      </c>
      <c r="C26" s="3">
        <v>1134</v>
      </c>
    </row>
    <row r="27">
      <c r="A27" s="0">
        <v>23</v>
      </c>
      <c r="B27" s="2">
        <f>EDATE(B26,1)</f>
        <v>45597</v>
      </c>
      <c r="C27" s="3">
        <v>864</v>
      </c>
    </row>
    <row r="28">
      <c r="A28" s="0">
        <v>24</v>
      </c>
      <c r="B28" s="2">
        <f>EDATE(B27,1)</f>
        <v>45627</v>
      </c>
      <c r="C28" s="3">
        <v>719</v>
      </c>
    </row>
    <row r="29">
      <c r="A29" s="0">
        <v>25</v>
      </c>
      <c r="B29" s="2">
        <f>EDATE(B28,1)</f>
        <v>45658</v>
      </c>
      <c r="C29" s="3">
        <v>743</v>
      </c>
    </row>
    <row r="30">
      <c r="A30" s="0">
        <v>26</v>
      </c>
      <c r="B30" s="2">
        <f>EDATE(B29,1)</f>
        <v>45689</v>
      </c>
      <c r="C30" s="3">
        <v>815</v>
      </c>
    </row>
    <row r="31">
      <c r="A31" s="0">
        <v>27</v>
      </c>
      <c r="B31" s="2">
        <f>EDATE(B30,1)</f>
        <v>45717</v>
      </c>
      <c r="C31" s="3">
        <v>996</v>
      </c>
    </row>
    <row r="32">
      <c r="A32" s="0">
        <v>28</v>
      </c>
      <c r="B32" s="2">
        <f>EDATE(B31,1)</f>
        <v>45748</v>
      </c>
      <c r="C32" s="3">
        <v>1252</v>
      </c>
    </row>
    <row r="33">
      <c r="A33" s="0">
        <v>29</v>
      </c>
      <c r="B33" s="2">
        <f>EDATE(B32,1)</f>
        <v>45778</v>
      </c>
      <c r="C33" s="3">
        <v>1160</v>
      </c>
    </row>
    <row r="34">
      <c r="A34" s="0">
        <v>30</v>
      </c>
      <c r="B34" s="2">
        <f>EDATE(B33,1)</f>
        <v>45809</v>
      </c>
      <c r="C34" s="3">
        <v>879</v>
      </c>
    </row>
    <row r="35">
      <c r="A35" s="0">
        <v>31</v>
      </c>
      <c r="B35" s="2">
        <f>EDATE(B34,1)</f>
        <v>45839</v>
      </c>
      <c r="C35" s="3">
        <v>839</v>
      </c>
    </row>
    <row r="36">
      <c r="A36" s="0">
        <v>32</v>
      </c>
      <c r="B36" s="2">
        <f>EDATE(B35,1)</f>
        <v>45870</v>
      </c>
      <c r="C36" s="3">
        <v>887</v>
      </c>
    </row>
    <row r="37">
      <c r="A37" s="0">
        <v>33</v>
      </c>
      <c r="B37" s="2">
        <f>EDATE(B36,1)</f>
        <v>45901</v>
      </c>
      <c r="C37" s="3">
        <v>1023</v>
      </c>
    </row>
    <row r="38">
      <c r="A38" s="0">
        <v>34</v>
      </c>
      <c r="B38" s="2">
        <f>EDATE(B37,1)</f>
        <v>45931</v>
      </c>
      <c r="C38" s="3">
        <v>1178</v>
      </c>
    </row>
    <row r="39">
      <c r="A39" s="0">
        <v>35</v>
      </c>
      <c r="B39" s="2">
        <f>EDATE(B38,1)</f>
        <v>45962</v>
      </c>
      <c r="C39" s="3">
        <v>941</v>
      </c>
    </row>
    <row r="40">
      <c r="A40" s="0">
        <v>36</v>
      </c>
      <c r="B40" s="2">
        <f>EDATE(B39,1)</f>
        <v>45992</v>
      </c>
      <c r="C40" s="3">
        <v>708</v>
      </c>
    </row>
    <row r="41">
      <c r="A41" s="0">
        <v>37</v>
      </c>
      <c r="B41" s="2">
        <f>EDATE(B40,1)</f>
        <v>46023</v>
      </c>
      <c r="D41" s="3">
        <f>_xlfn.FORECAST.LINEAR(A41,$C$5:$C$40,$A$5:$A$40)</f>
        <v>968.5587301587301</v>
      </c>
      <c r="E41" s="3">
        <f>AVERAGE($C$38:$C$40)</f>
        <v>942.3333333333334</v>
      </c>
      <c r="F41" s="3">
        <f>C29</f>
        <v>743</v>
      </c>
      <c r="G41" s="3">
        <f>F41*$M$6</f>
        <v>792.6952825782345</v>
      </c>
      <c r="H41" s="3">
        <f>_xlfn.FORECAST.ETS(A41,$C$5:$C$40,$A$5:$A$40)</f>
      </c>
      <c r="I41" s="3">
        <f>H41-_xlfn.FORECAST.ETS.CONFINT(A41,$C$5:$C$40,$A$5:$A$40,0.95)</f>
      </c>
      <c r="J41" s="3">
        <f>H41+_xlfn.FORECAST.ETS.CONFINT(A41,$C$5:$C$40,$A$5:$A$40,0.95)</f>
      </c>
    </row>
    <row r="42">
      <c r="A42" s="0">
        <v>38</v>
      </c>
      <c r="B42" s="2">
        <f>EDATE(B41,1)</f>
        <v>46054</v>
      </c>
      <c r="D42" s="3">
        <f>_xlfn.FORECAST.LINEAR(A42,$C$5:$C$40,$A$5:$A$40)</f>
        <v>972.2540969540969</v>
      </c>
      <c r="E42" s="3">
        <f>AVERAGE($C$38:$C$40)</f>
        <v>942.3333333333334</v>
      </c>
      <c r="F42" s="3">
        <f>C30</f>
        <v>815</v>
      </c>
      <c r="G42" s="3">
        <f>F42*$M$6</f>
        <v>869.5109761793555</v>
      </c>
      <c r="H42" s="3">
        <f>_xlfn.FORECAST.ETS(A42,$C$5:$C$40,$A$5:$A$40)</f>
      </c>
      <c r="I42" s="3">
        <f>H42-_xlfn.FORECAST.ETS.CONFINT(A42,$C$5:$C$40,$A$5:$A$40,0.95)</f>
      </c>
      <c r="J42" s="3">
        <f>H42+_xlfn.FORECAST.ETS.CONFINT(A42,$C$5:$C$40,$A$5:$A$40,0.95)</f>
      </c>
    </row>
    <row r="43">
      <c r="A43" s="0">
        <v>39</v>
      </c>
      <c r="B43" s="2">
        <f>EDATE(B42,1)</f>
        <v>46082</v>
      </c>
      <c r="D43" s="3">
        <f>_xlfn.FORECAST.LINEAR(A43,$C$5:$C$40,$A$5:$A$40)</f>
        <v>975.9494637494637</v>
      </c>
      <c r="E43" s="3">
        <f>AVERAGE($C$38:$C$40)</f>
        <v>942.3333333333334</v>
      </c>
      <c r="F43" s="3">
        <f>C31</f>
        <v>996</v>
      </c>
      <c r="G43" s="3">
        <f>F43*$M$6</f>
        <v>1062.6170948155068</v>
      </c>
      <c r="H43" s="3">
        <f>_xlfn.FORECAST.ETS(A43,$C$5:$C$40,$A$5:$A$40)</f>
      </c>
      <c r="I43" s="3">
        <f>H43-_xlfn.FORECAST.ETS.CONFINT(A43,$C$5:$C$40,$A$5:$A$40,0.95)</f>
      </c>
      <c r="J43" s="3">
        <f>H43+_xlfn.FORECAST.ETS.CONFINT(A43,$C$5:$C$40,$A$5:$A$40,0.95)</f>
      </c>
    </row>
    <row r="44">
      <c r="A44" s="0">
        <v>40</v>
      </c>
      <c r="B44" s="2">
        <f>EDATE(B43,1)</f>
        <v>46113</v>
      </c>
      <c r="D44" s="3">
        <f>_xlfn.FORECAST.LINEAR(A44,$C$5:$C$40,$A$5:$A$40)</f>
        <v>979.6448305448305</v>
      </c>
      <c r="E44" s="3">
        <f>AVERAGE($C$38:$C$40)</f>
        <v>942.3333333333334</v>
      </c>
      <c r="F44" s="3">
        <f>C32</f>
        <v>1252</v>
      </c>
      <c r="G44" s="3">
        <f>F44*$M$6</f>
        <v>1335.7395609528257</v>
      </c>
      <c r="H44" s="3">
        <f>_xlfn.FORECAST.ETS(A44,$C$5:$C$40,$A$5:$A$40)</f>
      </c>
      <c r="I44" s="3">
        <f>H44-_xlfn.FORECAST.ETS.CONFINT(A44,$C$5:$C$40,$A$5:$A$40,0.95)</f>
      </c>
      <c r="J44" s="3">
        <f>H44+_xlfn.FORECAST.ETS.CONFINT(A44,$C$5:$C$40,$A$5:$A$40,0.95)</f>
      </c>
    </row>
    <row r="45">
      <c r="A45" s="0">
        <v>41</v>
      </c>
      <c r="B45" s="2">
        <f>EDATE(B44,1)</f>
        <v>46143</v>
      </c>
      <c r="D45" s="3">
        <f>_xlfn.FORECAST.LINEAR(A45,$C$5:$C$40,$A$5:$A$40)</f>
        <v>983.3401973401973</v>
      </c>
      <c r="E45" s="3">
        <f>AVERAGE($C$38:$C$40)</f>
        <v>942.3333333333334</v>
      </c>
      <c r="F45" s="3">
        <f>C33</f>
        <v>1160</v>
      </c>
      <c r="G45" s="3">
        <f>F45*$M$6</f>
        <v>1237.5861746847268</v>
      </c>
      <c r="H45" s="3">
        <f>_xlfn.FORECAST.ETS(A45,$C$5:$C$40,$A$5:$A$40)</f>
      </c>
      <c r="I45" s="3">
        <f>H45-_xlfn.FORECAST.ETS.CONFINT(A45,$C$5:$C$40,$A$5:$A$40,0.95)</f>
      </c>
      <c r="J45" s="3">
        <f>H45+_xlfn.FORECAST.ETS.CONFINT(A45,$C$5:$C$40,$A$5:$A$40,0.95)</f>
      </c>
    </row>
    <row r="46">
      <c r="A46" s="0">
        <v>42</v>
      </c>
      <c r="B46" s="2">
        <f>EDATE(B45,1)</f>
        <v>46174</v>
      </c>
      <c r="D46" s="3">
        <f>_xlfn.FORECAST.LINEAR(A46,$C$5:$C$40,$A$5:$A$40)</f>
        <v>987.0355641355641</v>
      </c>
      <c r="E46" s="3">
        <f>AVERAGE($C$38:$C$40)</f>
        <v>942.3333333333334</v>
      </c>
      <c r="F46" s="3">
        <f>C34</f>
        <v>879</v>
      </c>
      <c r="G46" s="3">
        <f>F46*$M$6</f>
        <v>937.7915927136852</v>
      </c>
      <c r="H46" s="3">
        <f>_xlfn.FORECAST.ETS(A46,$C$5:$C$40,$A$5:$A$40)</f>
      </c>
      <c r="I46" s="3">
        <f>H46-_xlfn.FORECAST.ETS.CONFINT(A46,$C$5:$C$40,$A$5:$A$40,0.95)</f>
      </c>
      <c r="J46" s="3">
        <f>H46+_xlfn.FORECAST.ETS.CONFINT(A46,$C$5:$C$40,$A$5:$A$40,0.95)</f>
      </c>
    </row>
    <row r="47">
      <c r="A47" s="0">
        <v>43</v>
      </c>
      <c r="B47" s="2">
        <f>EDATE(B46,1)</f>
        <v>46204</v>
      </c>
      <c r="D47" s="3">
        <f>_xlfn.FORECAST.LINEAR(A47,$C$5:$C$40,$A$5:$A$40)</f>
        <v>990.7309309309309</v>
      </c>
      <c r="E47" s="3">
        <f>AVERAGE($C$38:$C$40)</f>
        <v>942.3333333333334</v>
      </c>
      <c r="F47" s="3">
        <f>C35</f>
        <v>839</v>
      </c>
      <c r="G47" s="3">
        <f>F47*$M$6</f>
        <v>895.1162073797291</v>
      </c>
      <c r="H47" s="3">
        <f>_xlfn.FORECAST.ETS(A47,$C$5:$C$40,$A$5:$A$40)</f>
      </c>
      <c r="I47" s="3">
        <f>H47-_xlfn.FORECAST.ETS.CONFINT(A47,$C$5:$C$40,$A$5:$A$40,0.95)</f>
      </c>
      <c r="J47" s="3">
        <f>H47+_xlfn.FORECAST.ETS.CONFINT(A47,$C$5:$C$40,$A$5:$A$40,0.95)</f>
      </c>
    </row>
    <row r="48">
      <c r="A48" s="0">
        <v>44</v>
      </c>
      <c r="B48" s="2">
        <f>EDATE(B47,1)</f>
        <v>46235</v>
      </c>
      <c r="D48" s="3">
        <f>_xlfn.FORECAST.LINEAR(A48,$C$5:$C$40,$A$5:$A$40)</f>
        <v>994.4262977262977</v>
      </c>
      <c r="E48" s="3">
        <f>AVERAGE($C$38:$C$40)</f>
        <v>942.3333333333334</v>
      </c>
      <c r="F48" s="3">
        <f>C36</f>
        <v>887</v>
      </c>
      <c r="G48" s="3">
        <f>F48*$M$6</f>
        <v>946.3266697804764</v>
      </c>
      <c r="H48" s="3">
        <f>_xlfn.FORECAST.ETS(A48,$C$5:$C$40,$A$5:$A$40)</f>
      </c>
      <c r="I48" s="3">
        <f>H48-_xlfn.FORECAST.ETS.CONFINT(A48,$C$5:$C$40,$A$5:$A$40,0.95)</f>
      </c>
      <c r="J48" s="3">
        <f>H48+_xlfn.FORECAST.ETS.CONFINT(A48,$C$5:$C$40,$A$5:$A$40,0.95)</f>
      </c>
    </row>
    <row r="49">
      <c r="A49" s="0">
        <v>45</v>
      </c>
      <c r="B49" s="2">
        <f>EDATE(B48,1)</f>
        <v>46266</v>
      </c>
      <c r="D49" s="3">
        <f>_xlfn.FORECAST.LINEAR(A49,$C$5:$C$40,$A$5:$A$40)</f>
        <v>998.1216645216645</v>
      </c>
      <c r="E49" s="3">
        <f>AVERAGE($C$38:$C$40)</f>
        <v>942.3333333333334</v>
      </c>
      <c r="F49" s="3">
        <f>C37</f>
        <v>1023</v>
      </c>
      <c r="G49" s="3">
        <f>F49*$M$6</f>
        <v>1091.422979915927</v>
      </c>
      <c r="H49" s="3">
        <f>_xlfn.FORECAST.ETS(A49,$C$5:$C$40,$A$5:$A$40)</f>
      </c>
      <c r="I49" s="3">
        <f>H49-_xlfn.FORECAST.ETS.CONFINT(A49,$C$5:$C$40,$A$5:$A$40,0.95)</f>
      </c>
      <c r="J49" s="3">
        <f>H49+_xlfn.FORECAST.ETS.CONFINT(A49,$C$5:$C$40,$A$5:$A$40,0.95)</f>
      </c>
    </row>
    <row r="50">
      <c r="A50" s="0">
        <v>46</v>
      </c>
      <c r="B50" s="2">
        <f>EDATE(B49,1)</f>
        <v>46296</v>
      </c>
      <c r="D50" s="3">
        <f>_xlfn.FORECAST.LINEAR(A50,$C$5:$C$40,$A$5:$A$40)</f>
        <v>1001.8170313170313</v>
      </c>
      <c r="E50" s="3">
        <f>AVERAGE($C$38:$C$40)</f>
        <v>942.3333333333334</v>
      </c>
      <c r="F50" s="3">
        <f>C38</f>
        <v>1178</v>
      </c>
      <c r="G50" s="3">
        <f>F50*$M$6</f>
        <v>1256.790098085007</v>
      </c>
      <c r="H50" s="3">
        <f>_xlfn.FORECAST.ETS(A50,$C$5:$C$40,$A$5:$A$40)</f>
      </c>
      <c r="I50" s="3">
        <f>H50-_xlfn.FORECAST.ETS.CONFINT(A50,$C$5:$C$40,$A$5:$A$40,0.95)</f>
      </c>
      <c r="J50" s="3">
        <f>H50+_xlfn.FORECAST.ETS.CONFINT(A50,$C$5:$C$40,$A$5:$A$40,0.95)</f>
      </c>
    </row>
    <row r="51">
      <c r="A51" s="0">
        <v>47</v>
      </c>
      <c r="B51" s="2">
        <f>EDATE(B50,1)</f>
        <v>46327</v>
      </c>
      <c r="D51" s="3">
        <f>_xlfn.FORECAST.LINEAR(A51,$C$5:$C$40,$A$5:$A$40)</f>
        <v>1005.512398112398</v>
      </c>
      <c r="E51" s="3">
        <f>AVERAGE($C$38:$C$40)</f>
        <v>942.3333333333334</v>
      </c>
      <c r="F51" s="3">
        <f>C39</f>
        <v>941</v>
      </c>
      <c r="G51" s="3">
        <f>F51*$M$6</f>
        <v>1003.9384399813172</v>
      </c>
      <c r="H51" s="3">
        <f>_xlfn.FORECAST.ETS(A51,$C$5:$C$40,$A$5:$A$40)</f>
      </c>
      <c r="I51" s="3">
        <f>H51-_xlfn.FORECAST.ETS.CONFINT(A51,$C$5:$C$40,$A$5:$A$40,0.95)</f>
      </c>
      <c r="J51" s="3">
        <f>H51+_xlfn.FORECAST.ETS.CONFINT(A51,$C$5:$C$40,$A$5:$A$40,0.95)</f>
      </c>
    </row>
    <row r="52">
      <c r="A52" s="0">
        <v>48</v>
      </c>
      <c r="B52" s="2">
        <f>EDATE(B51,1)</f>
        <v>46357</v>
      </c>
      <c r="D52" s="3">
        <f>_xlfn.FORECAST.LINEAR(A52,$C$5:$C$40,$A$5:$A$40)</f>
        <v>1009.2077649077648</v>
      </c>
      <c r="E52" s="3">
        <f>AVERAGE($C$38:$C$40)</f>
        <v>942.3333333333334</v>
      </c>
      <c r="F52" s="3">
        <f>C40</f>
        <v>708</v>
      </c>
      <c r="G52" s="3">
        <f>F52*$M$6</f>
        <v>755.3543204110229</v>
      </c>
      <c r="H52" s="3">
        <f>_xlfn.FORECAST.ETS(A52,$C$5:$C$40,$A$5:$A$40)</f>
      </c>
      <c r="I52" s="3">
        <f>H52-_xlfn.FORECAST.ETS.CONFINT(A52,$C$5:$C$40,$A$5:$A$40,0.95)</f>
      </c>
      <c r="J52" s="3">
        <f>H52+_xlfn.FORECAST.ETS.CONFINT(A52,$C$5:$C$40,$A$5:$A$40,0.95)</f>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8" customWidth="1"/>
    <col min="2" max="2" width="11" customWidth="1"/>
    <col min="3" max="3" width="12" customWidth="1"/>
    <col min="4" max="4" width="13" customWidth="1"/>
    <col min="5" max="5" width="15" customWidth="1"/>
    <col min="6" max="6" width="14" customWidth="1"/>
    <col min="7" max="7" width="14" customWidth="1"/>
    <col min="8" max="8" width="14" customWidth="1"/>
  </cols>
  <sheetData>
    <row r="1">
      <c r="A1" s="8" t="inlineStr">
        <is>
          <t xml:space="preserve">Backtest: forecast the last 12 months from the 24 before, then compare</t>
        </is>
      </c>
    </row>
    <row r="2">
      <c r="A2" s="0" t="inlineStr">
        <is>
          <t xml:space="preserve">Each method sees only periods 1 to 24 on the Forecast sheet. Lower MAE and MAPE are better; bias above zero means the method forecast too high.</t>
        </is>
      </c>
    </row>
    <row r="4">
      <c r="A4" s="5" t="inlineStr">
        <is>
          <t xml:space="preserve">Period</t>
        </is>
      </c>
      <c r="B4" s="5" t="inlineStr">
        <is>
          <t xml:space="preserve">Month</t>
        </is>
      </c>
      <c r="C4" s="5" t="inlineStr">
        <is>
          <t xml:space="preserve">Actual</t>
        </is>
      </c>
      <c r="D4" s="5" t="inlineStr">
        <is>
          <t xml:space="preserve">Linear trend</t>
        </is>
      </c>
      <c r="E4" s="5" t="inlineStr">
        <is>
          <t xml:space="preserve">3-month moving average</t>
        </is>
      </c>
      <c r="F4" s="5" t="inlineStr">
        <is>
          <t xml:space="preserve">Same month last year</t>
        </is>
      </c>
      <c r="G4" s="5" t="inlineStr">
        <is>
          <t xml:space="preserve">Last year plus growth</t>
        </is>
      </c>
      <c r="H4" s="5" t="inlineStr">
        <is>
          <t xml:space="preserve">FORECAST.ETS</t>
        </is>
      </c>
    </row>
    <row r="5">
      <c r="A5" s="0">
        <f>Forecast!A29</f>
        <v>25</v>
      </c>
      <c r="B5" s="2">
        <f>Forecast!B29</f>
        <v>45658</v>
      </c>
      <c r="C5" s="3">
        <f>Forecast!C29</f>
        <v>743</v>
      </c>
      <c r="D5" s="3">
        <f>_xlfn.FORECAST.LINEAR(A5,Forecast!$C$5:$C$28,Forecast!$A$5:$A$28)</f>
        <v>909.31884057971</v>
      </c>
      <c r="E5" s="3">
        <f>AVERAGE(Forecast!$C$26:$C$28)</f>
        <v>905.6666666666666</v>
      </c>
      <c r="F5" s="3">
        <f>Forecast!C17</f>
        <v>695</v>
      </c>
      <c r="G5" s="3">
        <f>F5*SUM(Forecast!$C$17:$C$28)/SUM(Forecast!$C$5:$C$16)</f>
        <v>723.6625814609473</v>
      </c>
      <c r="H5" s="3">
        <f>_xlfn.FORECAST.ETS(A5,Forecast!$C$5:$C$28,Forecast!$A$5:$A$28)</f>
      </c>
    </row>
    <row r="6">
      <c r="A6" s="0">
        <f>Forecast!A30</f>
        <v>26</v>
      </c>
      <c r="B6" s="2">
        <f>Forecast!B30</f>
        <v>45689</v>
      </c>
      <c r="C6" s="3">
        <f>Forecast!C30</f>
        <v>815</v>
      </c>
      <c r="D6" s="3">
        <f>_xlfn.FORECAST.LINEAR(A6,Forecast!$C$5:$C$28,Forecast!$A$5:$A$28)</f>
        <v>912.1110144927536</v>
      </c>
      <c r="E6" s="3">
        <f>AVERAGE(Forecast!$C$26:$C$28)</f>
        <v>905.6666666666666</v>
      </c>
      <c r="F6" s="3">
        <f>Forecast!C18</f>
        <v>759</v>
      </c>
      <c r="G6" s="3">
        <f>F6*SUM(Forecast!$C$17:$C$28)/SUM(Forecast!$C$5:$C$16)</f>
        <v>790.3020134228187</v>
      </c>
      <c r="H6" s="3">
        <f>_xlfn.FORECAST.ETS(A6,Forecast!$C$5:$C$28,Forecast!$A$5:$A$28)</f>
      </c>
    </row>
    <row r="7">
      <c r="A7" s="0">
        <f>Forecast!A31</f>
        <v>27</v>
      </c>
      <c r="B7" s="2">
        <f>Forecast!B31</f>
        <v>45717</v>
      </c>
      <c r="C7" s="3">
        <f>Forecast!C31</f>
        <v>996</v>
      </c>
      <c r="D7" s="3">
        <f>_xlfn.FORECAST.LINEAR(A7,Forecast!$C$5:$C$28,Forecast!$A$5:$A$28)</f>
        <v>914.903188405797</v>
      </c>
      <c r="E7" s="3">
        <f>AVERAGE(Forecast!$C$26:$C$28)</f>
        <v>905.6666666666666</v>
      </c>
      <c r="F7" s="3">
        <f>Forecast!C19</f>
        <v>912</v>
      </c>
      <c r="G7" s="3">
        <f>F7*SUM(Forecast!$C$17:$C$28)/SUM(Forecast!$C$5:$C$16)</f>
        <v>949.6119054566676</v>
      </c>
      <c r="H7" s="3">
        <f>_xlfn.FORECAST.ETS(A7,Forecast!$C$5:$C$28,Forecast!$A$5:$A$28)</f>
      </c>
    </row>
    <row r="8">
      <c r="A8" s="0">
        <f>Forecast!A32</f>
        <v>28</v>
      </c>
      <c r="B8" s="2">
        <f>Forecast!B32</f>
        <v>45748</v>
      </c>
      <c r="C8" s="3">
        <f>Forecast!C32</f>
        <v>1252</v>
      </c>
      <c r="D8" s="3">
        <f>_xlfn.FORECAST.LINEAR(A8,Forecast!$C$5:$C$28,Forecast!$A$5:$A$28)</f>
        <v>917.6953623188405</v>
      </c>
      <c r="E8" s="3">
        <f>AVERAGE(Forecast!$C$26:$C$28)</f>
        <v>905.6666666666666</v>
      </c>
      <c r="F8" s="3">
        <f>Forecast!C20</f>
        <v>1192</v>
      </c>
      <c r="G8" s="3">
        <f>F8*SUM(Forecast!$C$17:$C$28)/SUM(Forecast!$C$5:$C$16)</f>
        <v>1241.159420289855</v>
      </c>
      <c r="H8" s="3">
        <f>_xlfn.FORECAST.ETS(A8,Forecast!$C$5:$C$28,Forecast!$A$5:$A$28)</f>
      </c>
    </row>
    <row r="9">
      <c r="A9" s="0">
        <f>Forecast!A33</f>
        <v>29</v>
      </c>
      <c r="B9" s="2">
        <f>Forecast!B33</f>
        <v>45778</v>
      </c>
      <c r="C9" s="3">
        <f>Forecast!C33</f>
        <v>1160</v>
      </c>
      <c r="D9" s="3">
        <f>_xlfn.FORECAST.LINEAR(A9,Forecast!$C$5:$C$28,Forecast!$A$5:$A$28)</f>
        <v>920.487536231884</v>
      </c>
      <c r="E9" s="3">
        <f>AVERAGE(Forecast!$C$26:$C$28)</f>
        <v>905.6666666666666</v>
      </c>
      <c r="F9" s="3">
        <f>Forecast!C21</f>
        <v>1078</v>
      </c>
      <c r="G9" s="3">
        <f>F9*SUM(Forecast!$C$17:$C$28)/SUM(Forecast!$C$5:$C$16)</f>
        <v>1122.4579321077715</v>
      </c>
      <c r="H9" s="3">
        <f>_xlfn.FORECAST.ETS(A9,Forecast!$C$5:$C$28,Forecast!$A$5:$A$28)</f>
      </c>
    </row>
    <row r="10">
      <c r="A10" s="0">
        <f>Forecast!A34</f>
        <v>30</v>
      </c>
      <c r="B10" s="2">
        <f>Forecast!B34</f>
        <v>45809</v>
      </c>
      <c r="C10" s="3">
        <f>Forecast!C34</f>
        <v>879</v>
      </c>
      <c r="D10" s="3">
        <f>_xlfn.FORECAST.LINEAR(A10,Forecast!$C$5:$C$28,Forecast!$A$5:$A$28)</f>
        <v>923.2797101449274</v>
      </c>
      <c r="E10" s="3">
        <f>AVERAGE(Forecast!$C$26:$C$28)</f>
        <v>905.6666666666666</v>
      </c>
      <c r="F10" s="3">
        <f>Forecast!C22</f>
        <v>835</v>
      </c>
      <c r="G10" s="3">
        <f>F10*SUM(Forecast!$C$17:$C$28)/SUM(Forecast!$C$5:$C$16)</f>
        <v>869.4363388775411</v>
      </c>
      <c r="H10" s="3">
        <f>_xlfn.FORECAST.ETS(A10,Forecast!$C$5:$C$28,Forecast!$A$5:$A$28)</f>
      </c>
    </row>
    <row r="11">
      <c r="A11" s="0">
        <f>Forecast!A35</f>
        <v>31</v>
      </c>
      <c r="B11" s="2">
        <f>Forecast!B35</f>
        <v>45839</v>
      </c>
      <c r="C11" s="3">
        <f>Forecast!C35</f>
        <v>839</v>
      </c>
      <c r="D11" s="3">
        <f>_xlfn.FORECAST.LINEAR(A11,Forecast!$C$5:$C$28,Forecast!$A$5:$A$28)</f>
        <v>926.0718840579709</v>
      </c>
      <c r="E11" s="3">
        <f>AVERAGE(Forecast!$C$26:$C$28)</f>
        <v>905.6666666666666</v>
      </c>
      <c r="F11" s="3">
        <f>Forecast!C23</f>
        <v>739</v>
      </c>
      <c r="G11" s="3">
        <f>F11*SUM(Forecast!$C$17:$C$28)/SUM(Forecast!$C$5:$C$16)</f>
        <v>769.4771909347339</v>
      </c>
      <c r="H11" s="3">
        <f>_xlfn.FORECAST.ETS(A11,Forecast!$C$5:$C$28,Forecast!$A$5:$A$28)</f>
      </c>
    </row>
    <row r="12">
      <c r="A12" s="0">
        <f>Forecast!A36</f>
        <v>32</v>
      </c>
      <c r="B12" s="2">
        <f>Forecast!B36</f>
        <v>45870</v>
      </c>
      <c r="C12" s="3">
        <f>Forecast!C36</f>
        <v>887</v>
      </c>
      <c r="D12" s="3">
        <f>_xlfn.FORECAST.LINEAR(A12,Forecast!$C$5:$C$28,Forecast!$A$5:$A$28)</f>
        <v>928.8640579710144</v>
      </c>
      <c r="E12" s="3">
        <f>AVERAGE(Forecast!$C$26:$C$28)</f>
        <v>905.6666666666666</v>
      </c>
      <c r="F12" s="3">
        <f>Forecast!C24</f>
        <v>784</v>
      </c>
      <c r="G12" s="3">
        <f>F12*SUM(Forecast!$C$17:$C$28)/SUM(Forecast!$C$5:$C$16)</f>
        <v>816.3330415329248</v>
      </c>
      <c r="H12" s="3">
        <f>_xlfn.FORECAST.ETS(A12,Forecast!$C$5:$C$28,Forecast!$A$5:$A$28)</f>
      </c>
    </row>
    <row r="13">
      <c r="A13" s="0">
        <f>Forecast!A37</f>
        <v>33</v>
      </c>
      <c r="B13" s="2">
        <f>Forecast!B37</f>
        <v>45901</v>
      </c>
      <c r="C13" s="3">
        <f>Forecast!C37</f>
        <v>1023</v>
      </c>
      <c r="D13" s="3">
        <f>_xlfn.FORECAST.LINEAR(A13,Forecast!$C$5:$C$28,Forecast!$A$5:$A$28)</f>
        <v>931.6562318840579</v>
      </c>
      <c r="E13" s="3">
        <f>AVERAGE(Forecast!$C$26:$C$28)</f>
        <v>905.6666666666666</v>
      </c>
      <c r="F13" s="3">
        <f>Forecast!C25</f>
        <v>994</v>
      </c>
      <c r="G13" s="3">
        <f>F13*SUM(Forecast!$C$17:$C$28)/SUM(Forecast!$C$5:$C$16)</f>
        <v>1034.9936776578154</v>
      </c>
      <c r="H13" s="3">
        <f>_xlfn.FORECAST.ETS(A13,Forecast!$C$5:$C$28,Forecast!$A$5:$A$28)</f>
      </c>
    </row>
    <row r="14">
      <c r="A14" s="0">
        <f>Forecast!A38</f>
        <v>34</v>
      </c>
      <c r="B14" s="2">
        <f>Forecast!B38</f>
        <v>45931</v>
      </c>
      <c r="C14" s="3">
        <f>Forecast!C38</f>
        <v>1178</v>
      </c>
      <c r="D14" s="3">
        <f>_xlfn.FORECAST.LINEAR(A14,Forecast!$C$5:$C$28,Forecast!$A$5:$A$28)</f>
        <v>934.4484057971014</v>
      </c>
      <c r="E14" s="3">
        <f>AVERAGE(Forecast!$C$26:$C$28)</f>
        <v>905.6666666666666</v>
      </c>
      <c r="F14" s="3">
        <f>Forecast!C26</f>
        <v>1134</v>
      </c>
      <c r="G14" s="3">
        <f>F14*SUM(Forecast!$C$17:$C$28)/SUM(Forecast!$C$5:$C$16)</f>
        <v>1180.767435074409</v>
      </c>
      <c r="H14" s="3">
        <f>_xlfn.FORECAST.ETS(A14,Forecast!$C$5:$C$28,Forecast!$A$5:$A$28)</f>
      </c>
    </row>
    <row r="15">
      <c r="A15" s="0">
        <f>Forecast!A39</f>
        <v>35</v>
      </c>
      <c r="B15" s="2">
        <f>Forecast!B39</f>
        <v>45962</v>
      </c>
      <c r="C15" s="3">
        <f>Forecast!C39</f>
        <v>941</v>
      </c>
      <c r="D15" s="3">
        <f>_xlfn.FORECAST.LINEAR(A15,Forecast!$C$5:$C$28,Forecast!$A$5:$A$28)</f>
        <v>937.2405797101449</v>
      </c>
      <c r="E15" s="3">
        <f>AVERAGE(Forecast!$C$26:$C$28)</f>
        <v>905.6666666666666</v>
      </c>
      <c r="F15" s="3">
        <f>Forecast!C27</f>
        <v>864</v>
      </c>
      <c r="G15" s="3">
        <f>F15*SUM(Forecast!$C$17:$C$28)/SUM(Forecast!$C$5:$C$16)</f>
        <v>899.632331485264</v>
      </c>
      <c r="H15" s="3">
        <f>_xlfn.FORECAST.ETS(A15,Forecast!$C$5:$C$28,Forecast!$A$5:$A$28)</f>
      </c>
    </row>
    <row r="16">
      <c r="A16" s="0">
        <f>Forecast!A40</f>
        <v>36</v>
      </c>
      <c r="B16" s="2">
        <f>Forecast!B40</f>
        <v>45992</v>
      </c>
      <c r="C16" s="3">
        <f>Forecast!C40</f>
        <v>708</v>
      </c>
      <c r="D16" s="3">
        <f>_xlfn.FORECAST.LINEAR(A16,Forecast!$C$5:$C$28,Forecast!$A$5:$A$28)</f>
        <v>940.0327536231883</v>
      </c>
      <c r="E16" s="3">
        <f>AVERAGE(Forecast!$C$26:$C$28)</f>
        <v>905.6666666666666</v>
      </c>
      <c r="F16" s="3">
        <f>Forecast!C28</f>
        <v>719</v>
      </c>
      <c r="G16" s="3">
        <f>F16*SUM(Forecast!$C$17:$C$28)/SUM(Forecast!$C$5:$C$16)</f>
        <v>748.6523684466491</v>
      </c>
      <c r="H16" s="3">
        <f>_xlfn.FORECAST.ETS(A16,Forecast!$C$5:$C$28,Forecast!$A$5:$A$28)</f>
      </c>
    </row>
    <row r="17">
      <c r="A17" s="1" t="inlineStr">
        <is>
          <t xml:space="preserve">Total</t>
        </is>
      </c>
      <c r="C17" s="3">
        <f>SUM(C5:C16)</f>
        <v>11421</v>
      </c>
      <c r="D17" s="3">
        <f>SUM(D5:D16)</f>
        <v>11096.10956521739</v>
      </c>
      <c r="E17" s="3">
        <f>SUM(E5:E16)</f>
        <v>10868.0</v>
      </c>
      <c r="F17" s="3">
        <f>SUM(F5:F16)</f>
        <v>10705</v>
      </c>
      <c r="G17" s="3">
        <f>SUM(G5:G16)</f>
        <v>11146.486236747398</v>
      </c>
      <c r="H17" s="3">
        <f>SUM(H5:H16)</f>
      </c>
    </row>
    <row r="19">
      <c r="A19" s="1" t="inlineStr">
        <is>
          <t xml:space="preserve">MAE</t>
        </is>
      </c>
      <c r="D19" s="6">
        <f>SUMPRODUCT(ABS($C$5:$C$16-D5:D16))/COUNT($C$5:$C$16)</f>
        <v>138.52057971014494</v>
      </c>
      <c r="E19" s="6">
        <f>SUMPRODUCT(ABS($C$5:$C$16-E5:E16))/COUNT($C$5:$C$16)</f>
        <v>139.91666666666666</v>
      </c>
      <c r="F19" s="6">
        <f>SUMPRODUCT(ABS($C$5:$C$16-F5:F16))/COUNT($C$5:$C$16)</f>
        <v>61.5</v>
      </c>
      <c r="G19" s="6">
        <f>SUMPRODUCT(ABS($C$5:$C$16-G5:G16))/COUNT($C$5:$C$16)</f>
        <v>32.111727134195796</v>
      </c>
      <c r="H19" s="6">
        <f>SUMPRODUCT(ABS($C$5:$C$16-H5:H16))/COUNT($C$5:$C$16)</f>
      </c>
    </row>
    <row r="20">
      <c r="A20" s="1" t="inlineStr">
        <is>
          <t xml:space="preserve">MAPE</t>
        </is>
      </c>
      <c r="D20" s="4">
        <f>SUMPRODUCT(ABS($C$5:$C$16-D5:D16)/$C$5:$C$16)/COUNT($C$5:$C$16)</f>
        <v>0.14391964684610717</v>
      </c>
      <c r="E20" s="4">
        <f>SUMPRODUCT(ABS($C$5:$C$16-E5:E16)/$C$5:$C$16)/COUNT($C$5:$C$16)</f>
        <v>0.14251764244144846</v>
      </c>
      <c r="F20" s="4">
        <f>SUMPRODUCT(ABS($C$5:$C$16-F5:F16)/$C$5:$C$16)/COUNT($C$5:$C$16)</f>
        <v>0.06539142522036692</v>
      </c>
      <c r="G20" s="4">
        <f>SUMPRODUCT(ABS($C$5:$C$16-G5:G16)/$C$5:$C$16)/COUNT($C$5:$C$16)</f>
        <v>0.03606618592743388</v>
      </c>
      <c r="H20" s="4">
        <f>SUMPRODUCT(ABS($C$5:$C$16-H5:H16)/$C$5:$C$16)/COUNT($C$5:$C$16)</f>
      </c>
    </row>
    <row r="21">
      <c r="A21" s="1" t="inlineStr">
        <is>
          <t xml:space="preserve">Bias</t>
        </is>
      </c>
      <c r="D21" s="4">
        <f>(SUM(D5:D16)-SUM($C$5:$C$16))/SUM($C$5:$C$16)</f>
        <v>-0.028446759021330016</v>
      </c>
      <c r="E21" s="4">
        <f>(SUM(E5:E16)-SUM($C$5:$C$16))/SUM($C$5:$C$16)</f>
        <v>-0.04841957797040539</v>
      </c>
      <c r="F21" s="4">
        <f>(SUM(F5:F16)-SUM($C$5:$C$16))/SUM($C$5:$C$16)</f>
        <v>-0.06269153314070572</v>
      </c>
      <c r="G21" s="4">
        <f>(SUM(G5:G16)-SUM($C$5:$C$16))/SUM($C$5:$C$16)</f>
        <v>-0.024035878053813332</v>
      </c>
      <c r="H21" s="4">
        <f>(SUM(H5:H16)-SUM($C$5:$C$16))/SUM($C$5:$C$16)</f>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Views>
    <sheetView workbookViewId="0"/>
  </sheetViews>
  <sheetFormatPr defaultRowHeight="15"/>
  <cols>
    <col min="1" max="1" width="110" customWidth="1"/>
  </cols>
  <sheetData>
    <row r="1">
      <c r="A1" s="8" t="inlineStr">
        <is>
          <t xml:space="preserve">How to use this template</t>
        </is>
      </c>
    </row>
    <row r="2">
      <c r="A2" s="7" t="inlineStr">
        <is>
          <t xml:space="preserve">1. On the Forecast sheet, replace the example numbers in column C (rows 5 to 40) with 36 months of your own sales for one item, oldest first.</t>
        </is>
      </c>
    </row>
    <row r="3">
      <c r="A3" s="7" t="inlineStr">
        <is>
          <t xml:space="preserve">2. Change the first month in cell B5. The other months follow with EDATE.</t>
        </is>
      </c>
    </row>
    <row r="4">
      <c r="A4" s="7" t="inlineStr">
        <is>
          <t xml:space="preserve">3. Read the forecasts in rows 41 to 52. Each column is one method, and the Backtest sheet shows how each would have done on your last 12 months.</t>
        </is>
      </c>
    </row>
    <row r="5">
      <c r="A5" s="7" t="inlineStr">
        <is>
          <t xml:space="preserve">4. Pick the method with the lowest error on the Backtest sheet, then check its forecast against what you know about the next year.</t>
        </is>
      </c>
    </row>
    <row r="6">
      <c r="A6" s="7" t="inlineStr">
        <is>
          <t xml:space="preserve">Linear trend uses FORECAST.LINEAR(x, known_y's, known_x's). TREND(known_y's, known_x's, new_x's) returns the same line.</t>
        </is>
      </c>
    </row>
    <row r="7">
      <c r="A7" s="7" t="inlineStr">
        <is>
          <t xml:space="preserve">3-month moving average is AVERAGE of the last three months, carried flat into every future month.</t>
        </is>
      </c>
    </row>
    <row r="8">
      <c r="A8" s="7" t="inlineStr">
        <is>
          <t xml:space="preserve">Same month last year repeats each month from a year earlier. Last year plus growth multiplies it by the growth factor in cell M6.</t>
        </is>
      </c>
    </row>
    <row r="9">
      <c r="A9" s="7" t="inlineStr">
        <is>
          <t xml:space="preserve">FORECAST.ETS(target_date, values, timeline, [seasonality], [data_completion], [aggregation]) uses the AAA version of exponential smoothing. Low and High add and subtract FORECAST.ETS.CONFINT at 95%.</t>
        </is>
      </c>
    </row>
    <row r="10">
      <c r="A10" s="7" t="inlineStr">
        <is>
          <t xml:space="preserve">The timeline is the period number in column A, which gives the constant step the ETS functions need.</t>
        </is>
      </c>
    </row>
    <row r="11">
      <c r="A11" s="7" t="inlineStr">
        <is>
          <t xml:space="preserve">Microsoft says the FORECAST.ETS functions are not available in Excel for the web, iOS or Android. In other programs those cells may show an error, or numbers that differ from Excel's.</t>
        </is>
      </c>
    </row>
    <row r="12">
      <c r="A12" s="7" t="inlineStr">
        <is>
          <t xml:space="preserve">Forecasting one item at a time is where Excel stops. thriveai.com/ai-demand-forecasting/ covers forecasting every item from your order history.</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Sales forecast template</dc:title>
  <dc:creator>ThriveAI</dc:creator>
  <dcterms:created xsi:type="dcterms:W3CDTF">2026-10-12T00:00:00Z</dcterms:created>
</cp:coreProperties>
</file>